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activeTab="5"/>
  </bookViews>
  <sheets>
    <sheet name="дошкольное" sheetId="1" r:id="rId1"/>
    <sheet name="01.04.2018г" sheetId="2" r:id="rId2"/>
    <sheet name="01.07.2018г" sheetId="7" r:id="rId3"/>
    <sheet name="01.10.2018г" sheetId="6" r:id="rId4"/>
    <sheet name="1.01.2019г" sheetId="8" r:id="rId5"/>
    <sheet name="на 2 кварт 2019г" sheetId="10" r:id="rId6"/>
    <sheet name="на 1 кварт 2019г" sheetId="9" r:id="rId7"/>
    <sheet name="дополнительное образование" sheetId="5" r:id="rId8"/>
    <sheet name="ТиПО" sheetId="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" l="1"/>
  <c r="E12" i="10"/>
  <c r="C12" i="10"/>
  <c r="D13" i="10"/>
  <c r="E13" i="10"/>
  <c r="C13" i="10"/>
  <c r="D15" i="10"/>
  <c r="E15" i="10"/>
  <c r="C15" i="10"/>
  <c r="D33" i="10"/>
  <c r="E33" i="10"/>
  <c r="C33" i="10"/>
  <c r="D30" i="10"/>
  <c r="E30" i="10"/>
  <c r="C30" i="10"/>
  <c r="D29" i="10"/>
  <c r="E29" i="10"/>
  <c r="C29" i="10"/>
  <c r="G33" i="9"/>
  <c r="D28" i="10"/>
  <c r="E28" i="10"/>
  <c r="C28" i="10"/>
  <c r="D25" i="10"/>
  <c r="E25" i="10"/>
  <c r="C25" i="10"/>
  <c r="D22" i="10"/>
  <c r="E22" i="10"/>
  <c r="C22" i="10"/>
  <c r="E19" i="10"/>
  <c r="D19" i="10"/>
  <c r="C19" i="10"/>
  <c r="D33" i="9" l="1"/>
  <c r="E33" i="9"/>
  <c r="C33" i="9"/>
  <c r="D12" i="9"/>
  <c r="E12" i="9"/>
  <c r="C12" i="9"/>
  <c r="D30" i="9"/>
  <c r="E30" i="9"/>
  <c r="C30" i="9"/>
  <c r="D19" i="9"/>
  <c r="E19" i="9"/>
  <c r="C19" i="9"/>
  <c r="D15" i="9"/>
  <c r="E15" i="9"/>
  <c r="C15" i="9"/>
  <c r="E28" i="9"/>
  <c r="D28" i="9"/>
  <c r="C28" i="9"/>
  <c r="D33" i="8" l="1"/>
  <c r="E33" i="8"/>
  <c r="C33" i="8"/>
  <c r="D22" i="8"/>
  <c r="E22" i="8"/>
  <c r="C22" i="8"/>
  <c r="E12" i="8" l="1"/>
  <c r="D12" i="8"/>
  <c r="C12" i="8"/>
  <c r="E28" i="8"/>
  <c r="D28" i="8"/>
  <c r="C28" i="8"/>
  <c r="E19" i="8"/>
  <c r="D19" i="8"/>
  <c r="C19" i="8"/>
  <c r="E12" i="6"/>
  <c r="D12" i="6"/>
  <c r="C12" i="6"/>
  <c r="D12" i="7"/>
  <c r="E12" i="7"/>
  <c r="C12" i="7"/>
  <c r="H13" i="7"/>
  <c r="D29" i="2"/>
  <c r="E29" i="2"/>
  <c r="E28" i="6"/>
  <c r="D28" i="6"/>
  <c r="C28" i="6"/>
  <c r="E19" i="6"/>
  <c r="D19" i="6"/>
  <c r="C19" i="6"/>
  <c r="E28" i="7"/>
  <c r="D28" i="7"/>
  <c r="C28" i="7"/>
  <c r="E19" i="7"/>
  <c r="D19" i="7"/>
  <c r="C19" i="7"/>
  <c r="D33" i="2"/>
  <c r="E33" i="2"/>
  <c r="C33" i="2"/>
  <c r="C12" i="2"/>
  <c r="D12" i="2" l="1"/>
  <c r="E12" i="2"/>
  <c r="C29" i="2"/>
  <c r="D32" i="2"/>
  <c r="E32" i="2"/>
  <c r="C32" i="2"/>
  <c r="D28" i="2"/>
  <c r="E28" i="2"/>
  <c r="C28" i="2"/>
  <c r="D19" i="2"/>
  <c r="C19" i="2"/>
  <c r="E19" i="2"/>
</calcChain>
</file>

<file path=xl/sharedStrings.xml><?xml version="1.0" encoding="utf-8"?>
<sst xmlns="http://schemas.openxmlformats.org/spreadsheetml/2006/main" count="480" uniqueCount="51">
  <si>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</si>
  <si>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</si>
  <si>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</si>
  <si>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</si>
  <si>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</si>
  <si>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</si>
  <si>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</si>
  <si>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</si>
  <si>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</si>
  <si>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</si>
  <si>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</si>
  <si>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</si>
  <si>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</si>
  <si>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</si>
  <si>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</si>
  <si>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</si>
  <si>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</si>
  <si>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</si>
  <si>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</si>
  <si>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</si>
  <si>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</si>
  <si>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</si>
  <si>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</si>
  <si>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</si>
  <si>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</si>
  <si>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</si>
  <si>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</si>
  <si>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</si>
  <si>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</si>
  <si>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</si>
  <si>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</si>
  <si>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</si>
  <si>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</si>
  <si>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</si>
  <si>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</si>
  <si>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</si>
  <si>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</si>
  <si>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</si>
  <si>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</si>
  <si>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</si>
  <si>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</si>
  <si>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</si>
  <si>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</si>
  <si>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2018 год</t>
  </si>
  <si>
    <t>по состоянию на " 01 " апреля 2018г.</t>
  </si>
  <si>
    <t>по состоянию на " 01 " июля  2018г.</t>
  </si>
  <si>
    <t>по состоянию на " 01 " октября 2018г.</t>
  </si>
  <si>
    <t>по состоянию на " 01 " января  2019г.</t>
  </si>
  <si>
    <t>КГУ "Областная специализированная школа-интернат № 4 для одаренных детей "Болашак" г. Степногорск" управления образования Акмолинской области</t>
  </si>
  <si>
    <t>по состоянию на " 01 " апреля   2019г.</t>
  </si>
  <si>
    <t>по состоянию на " 01 " июля 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</si>
</sst>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workbookViewId="0">
      <selection activeCell="K8" sqref="K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22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6"/>
      <c r="B4" s="36"/>
      <c r="C4" s="36"/>
      <c r="D4" s="36"/>
      <c r="E4" s="36"/>
    </row>
    <row r="5" spans="1:5" ht="15.75" customHeight="1" x14ac:dyDescent="0.3">
      <c r="A5" s="37" t="s">
        <v>20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34" t="s">
        <v>0</v>
      </c>
      <c r="B9" s="35" t="s">
        <v>23</v>
      </c>
      <c r="C9" s="34" t="s">
        <v>42</v>
      </c>
      <c r="D9" s="34"/>
      <c r="E9" s="34"/>
    </row>
    <row r="10" spans="1:5" ht="40.5" x14ac:dyDescent="0.3">
      <c r="A10" s="34"/>
      <c r="B10" s="35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5" workbookViewId="0">
      <selection sqref="A1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44</v>
      </c>
      <c r="B2" s="33"/>
      <c r="C2" s="33"/>
      <c r="D2" s="33"/>
      <c r="E2" s="33"/>
    </row>
    <row r="3" spans="1:5" x14ac:dyDescent="0.3">
      <c r="A3" s="1"/>
    </row>
    <row r="4" spans="1:5" ht="44.25" customHeight="1" x14ac:dyDescent="0.3">
      <c r="A4" s="38" t="s">
        <v>48</v>
      </c>
      <c r="B4" s="38"/>
      <c r="C4" s="38"/>
      <c r="D4" s="38"/>
      <c r="E4" s="38"/>
    </row>
    <row r="5" spans="1:5" ht="15.75" customHeight="1" x14ac:dyDescent="0.3">
      <c r="A5" s="37" t="s">
        <v>20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34" t="s">
        <v>41</v>
      </c>
      <c r="B9" s="35" t="s">
        <v>23</v>
      </c>
      <c r="C9" s="34" t="s">
        <v>43</v>
      </c>
      <c r="D9" s="34"/>
      <c r="E9" s="34"/>
    </row>
    <row r="10" spans="1:5" ht="40.5" x14ac:dyDescent="0.3">
      <c r="A10" s="34"/>
      <c r="B10" s="35"/>
      <c r="C10" s="18" t="s">
        <v>24</v>
      </c>
      <c r="D10" s="18" t="s">
        <v>25</v>
      </c>
      <c r="E10" s="17" t="s">
        <v>18</v>
      </c>
    </row>
    <row r="11" spans="1:5" x14ac:dyDescent="0.3">
      <c r="A11" s="7" t="s">
        <v>26</v>
      </c>
      <c r="B11" s="8" t="s">
        <v>11</v>
      </c>
      <c r="C11" s="22">
        <v>149</v>
      </c>
      <c r="D11" s="22">
        <v>149</v>
      </c>
      <c r="E11" s="22">
        <v>149</v>
      </c>
    </row>
    <row r="12" spans="1:5" ht="25.5" x14ac:dyDescent="0.3">
      <c r="A12" s="12" t="s">
        <v>30</v>
      </c>
      <c r="B12" s="8" t="s">
        <v>3</v>
      </c>
      <c r="C12" s="24">
        <f>11971/C11</f>
        <v>80.34228187919463</v>
      </c>
      <c r="D12" s="24">
        <f t="shared" ref="D12:E12" si="0">11971/D11</f>
        <v>80.34228187919463</v>
      </c>
      <c r="E12" s="24">
        <f t="shared" si="0"/>
        <v>80.34228187919463</v>
      </c>
    </row>
    <row r="13" spans="1:5" ht="25.5" x14ac:dyDescent="0.3">
      <c r="A13" s="7" t="s">
        <v>12</v>
      </c>
      <c r="B13" s="8" t="s">
        <v>3</v>
      </c>
      <c r="C13" s="22">
        <v>45988.6</v>
      </c>
      <c r="D13" s="22">
        <v>45988.6</v>
      </c>
      <c r="E13" s="22">
        <v>45988.6</v>
      </c>
    </row>
    <row r="14" spans="1:5" x14ac:dyDescent="0.3">
      <c r="A14" s="10" t="s">
        <v>1</v>
      </c>
      <c r="B14" s="11"/>
      <c r="C14" s="22"/>
      <c r="D14" s="22"/>
      <c r="E14" s="22"/>
    </row>
    <row r="15" spans="1:5" ht="25.5" x14ac:dyDescent="0.3">
      <c r="A15" s="7" t="s">
        <v>13</v>
      </c>
      <c r="B15" s="8" t="s">
        <v>3</v>
      </c>
      <c r="C15" s="22">
        <v>23147</v>
      </c>
      <c r="D15" s="22">
        <v>23147</v>
      </c>
      <c r="E15" s="22">
        <v>23147</v>
      </c>
    </row>
    <row r="16" spans="1:5" x14ac:dyDescent="0.3">
      <c r="A16" s="10" t="s">
        <v>2</v>
      </c>
      <c r="B16" s="11"/>
      <c r="C16" s="22"/>
      <c r="D16" s="22"/>
      <c r="E16" s="22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x14ac:dyDescent="0.3">
      <c r="A18" s="12" t="s">
        <v>5</v>
      </c>
      <c r="B18" s="13" t="s">
        <v>4</v>
      </c>
      <c r="C18" s="21">
        <v>6</v>
      </c>
      <c r="D18" s="22">
        <v>6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615.22736/C18</f>
        <v>102.53789333333333</v>
      </c>
      <c r="D19" s="24">
        <f>615.22736/D18</f>
        <v>102.53789333333333</v>
      </c>
      <c r="E19" s="24">
        <f>517.69919/5</f>
        <v>103.539838</v>
      </c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x14ac:dyDescent="0.3">
      <c r="A21" s="12" t="s">
        <v>5</v>
      </c>
      <c r="B21" s="13" t="s">
        <v>4</v>
      </c>
      <c r="C21" s="23">
        <v>31</v>
      </c>
      <c r="D21" s="23">
        <v>31</v>
      </c>
      <c r="E21" s="23">
        <v>31</v>
      </c>
    </row>
    <row r="22" spans="1:9" ht="21.95" customHeight="1" x14ac:dyDescent="0.3">
      <c r="A22" s="12" t="s">
        <v>37</v>
      </c>
      <c r="B22" s="8" t="s">
        <v>38</v>
      </c>
      <c r="C22" s="22">
        <v>122.86</v>
      </c>
      <c r="D22" s="22">
        <v>122.86</v>
      </c>
      <c r="E22" s="22">
        <v>122.86</v>
      </c>
      <c r="I22" s="25"/>
    </row>
    <row r="23" spans="1:9" ht="39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v>70.400000000000006</v>
      </c>
      <c r="D25" s="22">
        <v>70.400000000000006</v>
      </c>
      <c r="E25" s="22">
        <v>70.400000000000006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x14ac:dyDescent="0.3">
      <c r="A27" s="12" t="s">
        <v>5</v>
      </c>
      <c r="B27" s="13" t="s">
        <v>4</v>
      </c>
      <c r="C27" s="23">
        <v>44.5</v>
      </c>
      <c r="D27" s="23">
        <v>44.5</v>
      </c>
      <c r="E27" s="23">
        <v>44.5</v>
      </c>
    </row>
    <row r="28" spans="1:9" ht="21.95" customHeight="1" x14ac:dyDescent="0.3">
      <c r="A28" s="12" t="s">
        <v>37</v>
      </c>
      <c r="B28" s="8" t="s">
        <v>38</v>
      </c>
      <c r="C28" s="24">
        <f>2419.3/C27</f>
        <v>54.366292134831468</v>
      </c>
      <c r="D28" s="24">
        <f t="shared" ref="D28:E28" si="1">2419.3/D27</f>
        <v>54.366292134831468</v>
      </c>
      <c r="E28" s="24">
        <f t="shared" si="1"/>
        <v>54.366292134831468</v>
      </c>
    </row>
    <row r="29" spans="1:9" ht="25.5" x14ac:dyDescent="0.3">
      <c r="A29" s="7" t="s">
        <v>6</v>
      </c>
      <c r="B29" s="8" t="s">
        <v>3</v>
      </c>
      <c r="C29" s="22">
        <f>2326</f>
        <v>2326</v>
      </c>
      <c r="D29" s="22">
        <f>2326</f>
        <v>2326</v>
      </c>
      <c r="E29" s="22">
        <f>2326</f>
        <v>2326</v>
      </c>
    </row>
    <row r="30" spans="1:9" ht="36.75" x14ac:dyDescent="0.3">
      <c r="A30" s="14" t="s">
        <v>7</v>
      </c>
      <c r="B30" s="8" t="s">
        <v>3</v>
      </c>
      <c r="C30" s="22">
        <v>5960.2</v>
      </c>
      <c r="D30" s="22">
        <v>5960.2</v>
      </c>
      <c r="E30" s="22">
        <v>5960.2</v>
      </c>
    </row>
    <row r="31" spans="1:9" ht="25.5" x14ac:dyDescent="0.3">
      <c r="A31" s="14" t="s">
        <v>8</v>
      </c>
      <c r="B31" s="8" t="s">
        <v>3</v>
      </c>
      <c r="C31" s="22"/>
      <c r="D31" s="22"/>
      <c r="E31" s="22"/>
    </row>
    <row r="32" spans="1:9" ht="36.75" x14ac:dyDescent="0.3">
      <c r="A32" s="14" t="s">
        <v>9</v>
      </c>
      <c r="B32" s="8" t="s">
        <v>3</v>
      </c>
      <c r="C32" s="22">
        <f>344.4+295</f>
        <v>639.4</v>
      </c>
      <c r="D32" s="22">
        <f t="shared" ref="D32:E32" si="2">344.4+295</f>
        <v>639.4</v>
      </c>
      <c r="E32" s="22">
        <f t="shared" si="2"/>
        <v>639.4</v>
      </c>
    </row>
    <row r="33" spans="1:5" ht="38.25" customHeight="1" x14ac:dyDescent="0.3">
      <c r="A33" s="14" t="s">
        <v>10</v>
      </c>
      <c r="B33" s="8" t="s">
        <v>3</v>
      </c>
      <c r="C33" s="22">
        <f>2116-171</f>
        <v>1945</v>
      </c>
      <c r="D33" s="22">
        <f t="shared" ref="D33:E33" si="3">2116-171</f>
        <v>1945</v>
      </c>
      <c r="E33" s="22">
        <f t="shared" si="3"/>
        <v>1945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1" workbookViewId="0">
      <selection sqref="A1:E33"/>
    </sheetView>
  </sheetViews>
  <sheetFormatPr defaultColWidth="9.140625" defaultRowHeight="20.25" x14ac:dyDescent="0.3"/>
  <cols>
    <col min="1" max="1" width="66" style="2" customWidth="1"/>
    <col min="2" max="2" width="9.140625" style="3"/>
    <col min="3" max="5" width="12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8" x14ac:dyDescent="0.3">
      <c r="A1" s="33" t="s">
        <v>19</v>
      </c>
      <c r="B1" s="33"/>
      <c r="C1" s="33"/>
      <c r="D1" s="33"/>
      <c r="E1" s="33"/>
    </row>
    <row r="2" spans="1:8" x14ac:dyDescent="0.3">
      <c r="A2" s="33" t="s">
        <v>45</v>
      </c>
      <c r="B2" s="33"/>
      <c r="C2" s="33"/>
      <c r="D2" s="33"/>
      <c r="E2" s="33"/>
    </row>
    <row r="3" spans="1:8" x14ac:dyDescent="0.3">
      <c r="A3" s="1"/>
    </row>
    <row r="4" spans="1:8" ht="42" customHeight="1" x14ac:dyDescent="0.3">
      <c r="A4" s="38" t="s">
        <v>48</v>
      </c>
      <c r="B4" s="38"/>
      <c r="C4" s="38"/>
      <c r="D4" s="38"/>
      <c r="E4" s="38"/>
    </row>
    <row r="5" spans="1:8" ht="15.75" customHeight="1" x14ac:dyDescent="0.3">
      <c r="A5" s="37" t="s">
        <v>20</v>
      </c>
      <c r="B5" s="37"/>
      <c r="C5" s="37"/>
      <c r="D5" s="37"/>
      <c r="E5" s="37"/>
    </row>
    <row r="6" spans="1:8" x14ac:dyDescent="0.3">
      <c r="A6" s="4"/>
    </row>
    <row r="7" spans="1:8" x14ac:dyDescent="0.3">
      <c r="A7" s="15" t="s">
        <v>21</v>
      </c>
    </row>
    <row r="8" spans="1:8" x14ac:dyDescent="0.3">
      <c r="A8" s="1"/>
    </row>
    <row r="9" spans="1:8" x14ac:dyDescent="0.3">
      <c r="A9" s="34" t="s">
        <v>41</v>
      </c>
      <c r="B9" s="35" t="s">
        <v>23</v>
      </c>
      <c r="C9" s="34" t="s">
        <v>43</v>
      </c>
      <c r="D9" s="34"/>
      <c r="E9" s="34"/>
    </row>
    <row r="10" spans="1:8" ht="40.5" x14ac:dyDescent="0.3">
      <c r="A10" s="34"/>
      <c r="B10" s="35"/>
      <c r="C10" s="18" t="s">
        <v>24</v>
      </c>
      <c r="D10" s="18" t="s">
        <v>25</v>
      </c>
      <c r="E10" s="17" t="s">
        <v>18</v>
      </c>
    </row>
    <row r="11" spans="1:8" x14ac:dyDescent="0.3">
      <c r="A11" s="7" t="s">
        <v>26</v>
      </c>
      <c r="B11" s="8" t="s">
        <v>11</v>
      </c>
      <c r="C11" s="22">
        <v>149</v>
      </c>
      <c r="D11" s="22">
        <v>149</v>
      </c>
      <c r="E11" s="22">
        <v>149</v>
      </c>
    </row>
    <row r="12" spans="1:8" ht="25.5" x14ac:dyDescent="0.3">
      <c r="A12" s="12" t="s">
        <v>30</v>
      </c>
      <c r="B12" s="8" t="s">
        <v>3</v>
      </c>
      <c r="C12" s="24">
        <f>23747/149</f>
        <v>159.37583892617451</v>
      </c>
      <c r="D12" s="24">
        <f t="shared" ref="D12:E12" si="0">23747/149</f>
        <v>159.37583892617451</v>
      </c>
      <c r="E12" s="24">
        <f t="shared" si="0"/>
        <v>159.37583892617451</v>
      </c>
    </row>
    <row r="13" spans="1:8" ht="25.5" x14ac:dyDescent="0.3">
      <c r="A13" s="7" t="s">
        <v>12</v>
      </c>
      <c r="B13" s="8" t="s">
        <v>3</v>
      </c>
      <c r="C13" s="22">
        <v>93092.3</v>
      </c>
      <c r="D13" s="22">
        <v>93092.3</v>
      </c>
      <c r="E13" s="22">
        <v>93092.3</v>
      </c>
      <c r="H13" s="2">
        <f>C13-C15-C29-C30-C32-C33</f>
        <v>23747.050000000003</v>
      </c>
    </row>
    <row r="14" spans="1:8" x14ac:dyDescent="0.3">
      <c r="A14" s="10" t="s">
        <v>1</v>
      </c>
      <c r="B14" s="11"/>
      <c r="C14" s="22"/>
      <c r="D14" s="22"/>
      <c r="E14" s="22"/>
    </row>
    <row r="15" spans="1:8" ht="25.5" x14ac:dyDescent="0.3">
      <c r="A15" s="7" t="s">
        <v>13</v>
      </c>
      <c r="B15" s="8" t="s">
        <v>3</v>
      </c>
      <c r="C15" s="22">
        <v>49147</v>
      </c>
      <c r="D15" s="22">
        <v>49147</v>
      </c>
      <c r="E15" s="22">
        <v>49147</v>
      </c>
    </row>
    <row r="16" spans="1:8" x14ac:dyDescent="0.3">
      <c r="A16" s="10" t="s">
        <v>2</v>
      </c>
      <c r="B16" s="11"/>
      <c r="C16" s="22"/>
      <c r="D16" s="22"/>
      <c r="E16" s="22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x14ac:dyDescent="0.3">
      <c r="A18" s="12" t="s">
        <v>5</v>
      </c>
      <c r="B18" s="13" t="s">
        <v>4</v>
      </c>
      <c r="C18" s="21">
        <v>6</v>
      </c>
      <c r="D18" s="22">
        <v>6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615.22736/C18</f>
        <v>102.53789333333333</v>
      </c>
      <c r="D19" s="24">
        <f>615.22736/D18</f>
        <v>102.53789333333333</v>
      </c>
      <c r="E19" s="24">
        <f>517.69919/5</f>
        <v>103.539838</v>
      </c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x14ac:dyDescent="0.3">
      <c r="A21" s="12" t="s">
        <v>5</v>
      </c>
      <c r="B21" s="13" t="s">
        <v>4</v>
      </c>
      <c r="C21" s="23">
        <v>31</v>
      </c>
      <c r="D21" s="23">
        <v>31</v>
      </c>
      <c r="E21" s="23">
        <v>31</v>
      </c>
    </row>
    <row r="22" spans="1:9" ht="21.95" customHeight="1" x14ac:dyDescent="0.3">
      <c r="A22" s="12" t="s">
        <v>37</v>
      </c>
      <c r="B22" s="8" t="s">
        <v>38</v>
      </c>
      <c r="C22" s="22">
        <v>122.86</v>
      </c>
      <c r="D22" s="22">
        <v>122.86</v>
      </c>
      <c r="E22" s="22">
        <v>122.86</v>
      </c>
      <c r="I22" s="25"/>
    </row>
    <row r="23" spans="1:9" ht="39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v>70.400000000000006</v>
      </c>
      <c r="D25" s="22">
        <v>70.400000000000006</v>
      </c>
      <c r="E25" s="22">
        <v>70.400000000000006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x14ac:dyDescent="0.3">
      <c r="A27" s="12" t="s">
        <v>5</v>
      </c>
      <c r="B27" s="13" t="s">
        <v>4</v>
      </c>
      <c r="C27" s="23">
        <v>44.5</v>
      </c>
      <c r="D27" s="23">
        <v>44.5</v>
      </c>
      <c r="E27" s="23">
        <v>44.5</v>
      </c>
    </row>
    <row r="28" spans="1:9" ht="21.95" customHeight="1" x14ac:dyDescent="0.3">
      <c r="A28" s="12" t="s">
        <v>37</v>
      </c>
      <c r="B28" s="8" t="s">
        <v>38</v>
      </c>
      <c r="C28" s="24">
        <f>2419.3/C27</f>
        <v>54.366292134831468</v>
      </c>
      <c r="D28" s="24">
        <f t="shared" ref="D28:E28" si="1">2419.3/D27</f>
        <v>54.366292134831468</v>
      </c>
      <c r="E28" s="24">
        <f t="shared" si="1"/>
        <v>54.366292134831468</v>
      </c>
    </row>
    <row r="29" spans="1:9" ht="25.5" x14ac:dyDescent="0.3">
      <c r="A29" s="7" t="s">
        <v>6</v>
      </c>
      <c r="B29" s="8" t="s">
        <v>3</v>
      </c>
      <c r="C29" s="22">
        <v>5051</v>
      </c>
      <c r="D29" s="22">
        <v>5051</v>
      </c>
      <c r="E29" s="22">
        <v>5051</v>
      </c>
    </row>
    <row r="30" spans="1:9" ht="39" customHeight="1" x14ac:dyDescent="0.3">
      <c r="A30" s="14" t="s">
        <v>7</v>
      </c>
      <c r="B30" s="8" t="s">
        <v>3</v>
      </c>
      <c r="C30" s="22">
        <v>10045</v>
      </c>
      <c r="D30" s="22">
        <v>10045</v>
      </c>
      <c r="E30" s="22">
        <v>10045</v>
      </c>
    </row>
    <row r="31" spans="1:9" ht="39" customHeight="1" x14ac:dyDescent="0.3">
      <c r="A31" s="14" t="s">
        <v>8</v>
      </c>
      <c r="B31" s="8" t="s">
        <v>3</v>
      </c>
      <c r="C31" s="22"/>
      <c r="D31" s="22"/>
      <c r="E31" s="22"/>
    </row>
    <row r="32" spans="1:9" ht="39" customHeight="1" x14ac:dyDescent="0.3">
      <c r="A32" s="14" t="s">
        <v>9</v>
      </c>
      <c r="B32" s="8" t="s">
        <v>3</v>
      </c>
      <c r="C32" s="22">
        <v>880</v>
      </c>
      <c r="D32" s="22">
        <v>880</v>
      </c>
      <c r="E32" s="22">
        <v>880</v>
      </c>
    </row>
    <row r="33" spans="1:5" ht="51" customHeight="1" x14ac:dyDescent="0.3">
      <c r="A33" s="14" t="s">
        <v>10</v>
      </c>
      <c r="B33" s="8" t="s">
        <v>3</v>
      </c>
      <c r="C33" s="22">
        <v>4222.25</v>
      </c>
      <c r="D33" s="22">
        <v>4222.25</v>
      </c>
      <c r="E33" s="22">
        <v>4222.25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1496062992125984" right="0.31496062992125984" top="0.35433070866141736" bottom="0.35433070866141736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12" sqref="E12"/>
    </sheetView>
  </sheetViews>
  <sheetFormatPr defaultColWidth="9.140625" defaultRowHeight="20.25" x14ac:dyDescent="0.3"/>
  <cols>
    <col min="1" max="1" width="60.7109375" style="2" customWidth="1"/>
    <col min="2" max="2" width="9.140625" style="3"/>
    <col min="3" max="5" width="14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9" x14ac:dyDescent="0.3">
      <c r="A1" s="33" t="s">
        <v>19</v>
      </c>
      <c r="B1" s="33"/>
      <c r="C1" s="33"/>
      <c r="D1" s="33"/>
      <c r="E1" s="33"/>
    </row>
    <row r="2" spans="1:9" x14ac:dyDescent="0.3">
      <c r="A2" s="33" t="s">
        <v>46</v>
      </c>
      <c r="B2" s="33"/>
      <c r="C2" s="33"/>
      <c r="D2" s="33"/>
      <c r="E2" s="33"/>
    </row>
    <row r="3" spans="1:9" x14ac:dyDescent="0.3">
      <c r="A3" s="1"/>
    </row>
    <row r="4" spans="1:9" ht="41.25" customHeight="1" x14ac:dyDescent="0.3">
      <c r="A4" s="38" t="s">
        <v>48</v>
      </c>
      <c r="B4" s="38"/>
      <c r="C4" s="38"/>
      <c r="D4" s="38"/>
      <c r="E4" s="38"/>
    </row>
    <row r="5" spans="1:9" ht="15.75" customHeight="1" x14ac:dyDescent="0.3">
      <c r="A5" s="37" t="s">
        <v>20</v>
      </c>
      <c r="B5" s="37"/>
      <c r="C5" s="37"/>
      <c r="D5" s="37"/>
      <c r="E5" s="37"/>
    </row>
    <row r="6" spans="1:9" x14ac:dyDescent="0.3">
      <c r="A6" s="4"/>
    </row>
    <row r="7" spans="1:9" x14ac:dyDescent="0.3">
      <c r="A7" s="15" t="s">
        <v>21</v>
      </c>
    </row>
    <row r="8" spans="1:9" x14ac:dyDescent="0.3">
      <c r="A8" s="1"/>
    </row>
    <row r="9" spans="1:9" x14ac:dyDescent="0.3">
      <c r="A9" s="34" t="s">
        <v>41</v>
      </c>
      <c r="B9" s="35" t="s">
        <v>23</v>
      </c>
      <c r="C9" s="34" t="s">
        <v>43</v>
      </c>
      <c r="D9" s="34"/>
      <c r="E9" s="34"/>
    </row>
    <row r="10" spans="1:9" ht="40.5" x14ac:dyDescent="0.3">
      <c r="A10" s="34"/>
      <c r="B10" s="35"/>
      <c r="C10" s="18" t="s">
        <v>24</v>
      </c>
      <c r="D10" s="18" t="s">
        <v>25</v>
      </c>
      <c r="E10" s="17" t="s">
        <v>18</v>
      </c>
    </row>
    <row r="11" spans="1:9" x14ac:dyDescent="0.3">
      <c r="A11" s="7" t="s">
        <v>26</v>
      </c>
      <c r="B11" s="8" t="s">
        <v>11</v>
      </c>
      <c r="C11" s="22">
        <v>149</v>
      </c>
      <c r="D11" s="22">
        <v>216</v>
      </c>
      <c r="E11" s="22">
        <v>216</v>
      </c>
    </row>
    <row r="12" spans="1:9" ht="25.5" x14ac:dyDescent="0.3">
      <c r="A12" s="12" t="s">
        <v>30</v>
      </c>
      <c r="B12" s="8" t="s">
        <v>3</v>
      </c>
      <c r="C12" s="24">
        <f>29395/C11</f>
        <v>197.28187919463087</v>
      </c>
      <c r="D12" s="24">
        <f>29695/D11</f>
        <v>137.47685185185185</v>
      </c>
      <c r="E12" s="24">
        <f>29695/E11</f>
        <v>137.47685185185185</v>
      </c>
    </row>
    <row r="13" spans="1:9" ht="25.5" x14ac:dyDescent="0.3">
      <c r="A13" s="7" t="s">
        <v>12</v>
      </c>
      <c r="B13" s="8" t="s">
        <v>3</v>
      </c>
      <c r="C13" s="24">
        <v>138449.20000000001</v>
      </c>
      <c r="D13" s="24">
        <v>138449.20000000001</v>
      </c>
      <c r="E13" s="24">
        <v>138449.20000000001</v>
      </c>
      <c r="G13" s="26"/>
      <c r="I13" s="26"/>
    </row>
    <row r="14" spans="1:9" x14ac:dyDescent="0.3">
      <c r="A14" s="10" t="s">
        <v>1</v>
      </c>
      <c r="B14" s="11"/>
      <c r="C14" s="22"/>
      <c r="D14" s="22"/>
      <c r="E14" s="22"/>
    </row>
    <row r="15" spans="1:9" ht="25.5" x14ac:dyDescent="0.3">
      <c r="A15" s="7" t="s">
        <v>13</v>
      </c>
      <c r="B15" s="8" t="s">
        <v>3</v>
      </c>
      <c r="C15" s="22">
        <v>68757</v>
      </c>
      <c r="D15" s="22">
        <v>68757</v>
      </c>
      <c r="E15" s="22">
        <v>68757</v>
      </c>
    </row>
    <row r="16" spans="1:9" x14ac:dyDescent="0.3">
      <c r="A16" s="10" t="s">
        <v>2</v>
      </c>
      <c r="B16" s="11"/>
      <c r="C16" s="22"/>
      <c r="D16" s="22"/>
      <c r="E16" s="22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x14ac:dyDescent="0.3">
      <c r="A18" s="12" t="s">
        <v>5</v>
      </c>
      <c r="B18" s="13" t="s">
        <v>4</v>
      </c>
      <c r="C18" s="21">
        <v>6</v>
      </c>
      <c r="D18" s="22">
        <v>6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615.22736/C18</f>
        <v>102.53789333333333</v>
      </c>
      <c r="D19" s="24">
        <f>615.22736/D18</f>
        <v>102.53789333333333</v>
      </c>
      <c r="E19" s="24">
        <f>517.69919/5</f>
        <v>103.539838</v>
      </c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x14ac:dyDescent="0.3">
      <c r="A21" s="12" t="s">
        <v>5</v>
      </c>
      <c r="B21" s="13" t="s">
        <v>4</v>
      </c>
      <c r="C21" s="23">
        <v>31</v>
      </c>
      <c r="D21" s="23">
        <v>31</v>
      </c>
      <c r="E21" s="23">
        <v>31</v>
      </c>
    </row>
    <row r="22" spans="1:9" ht="21.95" customHeight="1" x14ac:dyDescent="0.3">
      <c r="A22" s="12" t="s">
        <v>37</v>
      </c>
      <c r="B22" s="8" t="s">
        <v>38</v>
      </c>
      <c r="C22" s="22">
        <v>122.86</v>
      </c>
      <c r="D22" s="22">
        <v>122.86</v>
      </c>
      <c r="E22" s="22">
        <v>122.86</v>
      </c>
      <c r="I22" s="25"/>
    </row>
    <row r="23" spans="1:9" ht="57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v>70.400000000000006</v>
      </c>
      <c r="D25" s="22">
        <v>70.400000000000006</v>
      </c>
      <c r="E25" s="22">
        <v>70.400000000000006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x14ac:dyDescent="0.3">
      <c r="A27" s="12" t="s">
        <v>5</v>
      </c>
      <c r="B27" s="13" t="s">
        <v>4</v>
      </c>
      <c r="C27" s="23">
        <v>44.5</v>
      </c>
      <c r="D27" s="23">
        <v>44.5</v>
      </c>
      <c r="E27" s="23">
        <v>44.5</v>
      </c>
    </row>
    <row r="28" spans="1:9" ht="21.95" customHeight="1" x14ac:dyDescent="0.3">
      <c r="A28" s="12" t="s">
        <v>37</v>
      </c>
      <c r="B28" s="8" t="s">
        <v>38</v>
      </c>
      <c r="C28" s="24">
        <f>2419.3/C27</f>
        <v>54.366292134831468</v>
      </c>
      <c r="D28" s="24">
        <f t="shared" ref="D28:E28" si="0">2419.3/D27</f>
        <v>54.366292134831468</v>
      </c>
      <c r="E28" s="24">
        <f t="shared" si="0"/>
        <v>54.366292134831468</v>
      </c>
    </row>
    <row r="29" spans="1:9" ht="42" customHeight="1" x14ac:dyDescent="0.3">
      <c r="A29" s="14" t="s">
        <v>6</v>
      </c>
      <c r="B29" s="8" t="s">
        <v>3</v>
      </c>
      <c r="C29" s="24">
        <v>6880.4409999999998</v>
      </c>
      <c r="D29" s="24">
        <v>6880.4409999999998</v>
      </c>
      <c r="E29" s="24">
        <v>6880.4409999999998</v>
      </c>
    </row>
    <row r="30" spans="1:9" ht="52.5" x14ac:dyDescent="0.3">
      <c r="A30" s="14" t="s">
        <v>7</v>
      </c>
      <c r="B30" s="8" t="s">
        <v>3</v>
      </c>
      <c r="C30" s="22">
        <v>12724</v>
      </c>
      <c r="D30" s="22">
        <v>12724</v>
      </c>
      <c r="E30" s="22">
        <v>12724</v>
      </c>
    </row>
    <row r="31" spans="1:9" ht="44.25" customHeight="1" x14ac:dyDescent="0.3">
      <c r="A31" s="14" t="s">
        <v>8</v>
      </c>
      <c r="B31" s="8" t="s">
        <v>3</v>
      </c>
      <c r="C31" s="22"/>
      <c r="D31" s="22"/>
      <c r="E31" s="22"/>
    </row>
    <row r="32" spans="1:9" ht="43.5" customHeight="1" x14ac:dyDescent="0.3">
      <c r="A32" s="14" t="s">
        <v>9</v>
      </c>
      <c r="B32" s="8" t="s">
        <v>3</v>
      </c>
      <c r="C32" s="24">
        <v>10168.3968</v>
      </c>
      <c r="D32" s="24">
        <v>10168.3968</v>
      </c>
      <c r="E32" s="24">
        <v>10168.3968</v>
      </c>
    </row>
    <row r="33" spans="1:5" ht="60.75" customHeight="1" x14ac:dyDescent="0.3">
      <c r="A33" s="14" t="s">
        <v>10</v>
      </c>
      <c r="B33" s="8" t="s">
        <v>3</v>
      </c>
      <c r="C33" s="24">
        <v>6048.3</v>
      </c>
      <c r="D33" s="24">
        <v>6048.3</v>
      </c>
      <c r="E33" s="24">
        <v>6048.3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1496062992125984" right="0.31496062992125984" top="0.35433070866141736" bottom="0.35433070866141736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C12" sqref="C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9" x14ac:dyDescent="0.3">
      <c r="A1" s="33" t="s">
        <v>19</v>
      </c>
      <c r="B1" s="33"/>
      <c r="C1" s="33"/>
      <c r="D1" s="33"/>
      <c r="E1" s="33"/>
    </row>
    <row r="2" spans="1:9" x14ac:dyDescent="0.3">
      <c r="A2" s="33" t="s">
        <v>47</v>
      </c>
      <c r="B2" s="33"/>
      <c r="C2" s="33"/>
      <c r="D2" s="33"/>
      <c r="E2" s="33"/>
    </row>
    <row r="3" spans="1:9" x14ac:dyDescent="0.3">
      <c r="A3" s="1"/>
    </row>
    <row r="4" spans="1:9" ht="41.25" customHeight="1" x14ac:dyDescent="0.3">
      <c r="A4" s="38" t="s">
        <v>48</v>
      </c>
      <c r="B4" s="38"/>
      <c r="C4" s="38"/>
      <c r="D4" s="38"/>
      <c r="E4" s="38"/>
    </row>
    <row r="5" spans="1:9" ht="15.75" customHeight="1" x14ac:dyDescent="0.3">
      <c r="A5" s="37" t="s">
        <v>20</v>
      </c>
      <c r="B5" s="37"/>
      <c r="C5" s="37"/>
      <c r="D5" s="37"/>
      <c r="E5" s="37"/>
    </row>
    <row r="6" spans="1:9" x14ac:dyDescent="0.3">
      <c r="A6" s="4"/>
    </row>
    <row r="7" spans="1:9" x14ac:dyDescent="0.3">
      <c r="A7" s="15" t="s">
        <v>21</v>
      </c>
    </row>
    <row r="8" spans="1:9" x14ac:dyDescent="0.3">
      <c r="A8" s="1"/>
    </row>
    <row r="9" spans="1:9" x14ac:dyDescent="0.3">
      <c r="A9" s="34" t="s">
        <v>41</v>
      </c>
      <c r="B9" s="35" t="s">
        <v>23</v>
      </c>
      <c r="C9" s="34" t="s">
        <v>43</v>
      </c>
      <c r="D9" s="34"/>
      <c r="E9" s="34"/>
    </row>
    <row r="10" spans="1:9" ht="40.5" x14ac:dyDescent="0.3">
      <c r="A10" s="34"/>
      <c r="B10" s="35"/>
      <c r="C10" s="18" t="s">
        <v>24</v>
      </c>
      <c r="D10" s="18" t="s">
        <v>25</v>
      </c>
      <c r="E10" s="17" t="s">
        <v>18</v>
      </c>
    </row>
    <row r="11" spans="1:9" x14ac:dyDescent="0.3">
      <c r="A11" s="7" t="s">
        <v>26</v>
      </c>
      <c r="B11" s="8" t="s">
        <v>11</v>
      </c>
      <c r="C11" s="22">
        <v>149</v>
      </c>
      <c r="D11" s="22">
        <v>210</v>
      </c>
      <c r="E11" s="22">
        <v>210</v>
      </c>
    </row>
    <row r="12" spans="1:9" ht="25.5" x14ac:dyDescent="0.3">
      <c r="A12" s="12" t="s">
        <v>30</v>
      </c>
      <c r="B12" s="8" t="s">
        <v>3</v>
      </c>
      <c r="C12" s="24">
        <f>51028.5/C11</f>
        <v>342.4731543624161</v>
      </c>
      <c r="D12" s="24">
        <f>51028.5/D11</f>
        <v>242.99285714285713</v>
      </c>
      <c r="E12" s="24">
        <f>51028.5/E11</f>
        <v>242.99285714285713</v>
      </c>
    </row>
    <row r="13" spans="1:9" ht="25.5" x14ac:dyDescent="0.3">
      <c r="A13" s="7" t="s">
        <v>12</v>
      </c>
      <c r="B13" s="8" t="s">
        <v>3</v>
      </c>
      <c r="C13" s="24">
        <v>217270.1</v>
      </c>
      <c r="D13" s="24">
        <v>217270.1</v>
      </c>
      <c r="E13" s="24">
        <v>217270.1</v>
      </c>
      <c r="G13" s="26"/>
      <c r="I13" s="26"/>
    </row>
    <row r="14" spans="1:9" x14ac:dyDescent="0.3">
      <c r="A14" s="10" t="s">
        <v>1</v>
      </c>
      <c r="B14" s="11"/>
      <c r="C14" s="22"/>
      <c r="D14" s="22"/>
      <c r="E14" s="22"/>
    </row>
    <row r="15" spans="1:9" ht="25.5" x14ac:dyDescent="0.3">
      <c r="A15" s="7" t="s">
        <v>13</v>
      </c>
      <c r="B15" s="8" t="s">
        <v>3</v>
      </c>
      <c r="C15" s="22">
        <v>96578.3</v>
      </c>
      <c r="D15" s="22">
        <v>96578.3</v>
      </c>
      <c r="E15" s="22">
        <v>96578.3</v>
      </c>
    </row>
    <row r="16" spans="1:9" x14ac:dyDescent="0.3">
      <c r="A16" s="10" t="s">
        <v>2</v>
      </c>
      <c r="B16" s="11"/>
      <c r="C16" s="22"/>
      <c r="D16" s="22"/>
      <c r="E16" s="22"/>
      <c r="H16" s="26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x14ac:dyDescent="0.3">
      <c r="A18" s="12" t="s">
        <v>5</v>
      </c>
      <c r="B18" s="13" t="s">
        <v>4</v>
      </c>
      <c r="C18" s="21">
        <v>6</v>
      </c>
      <c r="D18" s="22">
        <v>6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615.22736/C18</f>
        <v>102.53789333333333</v>
      </c>
      <c r="D19" s="24">
        <f>615.22736/D18</f>
        <v>102.53789333333333</v>
      </c>
      <c r="E19" s="24">
        <f>517.69919/5</f>
        <v>103.539838</v>
      </c>
      <c r="H19" s="26"/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x14ac:dyDescent="0.3">
      <c r="A21" s="12" t="s">
        <v>5</v>
      </c>
      <c r="B21" s="13" t="s">
        <v>4</v>
      </c>
      <c r="C21" s="23">
        <v>31</v>
      </c>
      <c r="D21" s="23">
        <v>31</v>
      </c>
      <c r="E21" s="23">
        <v>31</v>
      </c>
    </row>
    <row r="22" spans="1:9" ht="21.95" customHeight="1" x14ac:dyDescent="0.3">
      <c r="A22" s="12" t="s">
        <v>37</v>
      </c>
      <c r="B22" s="8" t="s">
        <v>38</v>
      </c>
      <c r="C22" s="24">
        <f>122.86+6.96</f>
        <v>129.82</v>
      </c>
      <c r="D22" s="24">
        <f t="shared" ref="D22:E22" si="0">122.86+6.96</f>
        <v>129.82</v>
      </c>
      <c r="E22" s="24">
        <f t="shared" si="0"/>
        <v>129.82</v>
      </c>
      <c r="I22" s="25"/>
    </row>
    <row r="23" spans="1:9" ht="39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v>70.400000000000006</v>
      </c>
      <c r="D25" s="22">
        <v>70.400000000000006</v>
      </c>
      <c r="E25" s="22">
        <v>70.400000000000006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x14ac:dyDescent="0.3">
      <c r="A27" s="12" t="s">
        <v>5</v>
      </c>
      <c r="B27" s="13" t="s">
        <v>4</v>
      </c>
      <c r="C27" s="23">
        <v>44.5</v>
      </c>
      <c r="D27" s="23">
        <v>44.5</v>
      </c>
      <c r="E27" s="23">
        <v>44.5</v>
      </c>
    </row>
    <row r="28" spans="1:9" ht="21.95" customHeight="1" x14ac:dyDescent="0.3">
      <c r="A28" s="12" t="s">
        <v>37</v>
      </c>
      <c r="B28" s="8" t="s">
        <v>38</v>
      </c>
      <c r="C28" s="24">
        <f>2419.3/C27</f>
        <v>54.366292134831468</v>
      </c>
      <c r="D28" s="24">
        <f t="shared" ref="D28:E28" si="1">2419.3/D27</f>
        <v>54.366292134831468</v>
      </c>
      <c r="E28" s="24">
        <f t="shared" si="1"/>
        <v>54.366292134831468</v>
      </c>
    </row>
    <row r="29" spans="1:9" ht="25.5" x14ac:dyDescent="0.3">
      <c r="A29" s="7" t="s">
        <v>6</v>
      </c>
      <c r="B29" s="8" t="s">
        <v>3</v>
      </c>
      <c r="C29" s="24">
        <v>10675.114</v>
      </c>
      <c r="D29" s="24">
        <v>10675.114</v>
      </c>
      <c r="E29" s="24">
        <v>10675.114</v>
      </c>
    </row>
    <row r="30" spans="1:9" ht="36.75" x14ac:dyDescent="0.3">
      <c r="A30" s="14" t="s">
        <v>7</v>
      </c>
      <c r="B30" s="8" t="s">
        <v>3</v>
      </c>
      <c r="C30" s="22">
        <v>18330.2</v>
      </c>
      <c r="D30" s="22">
        <v>18330.2</v>
      </c>
      <c r="E30" s="22">
        <v>18330.2</v>
      </c>
    </row>
    <row r="31" spans="1:9" ht="25.5" x14ac:dyDescent="0.3">
      <c r="A31" s="14" t="s">
        <v>8</v>
      </c>
      <c r="B31" s="8" t="s">
        <v>3</v>
      </c>
      <c r="C31" s="22"/>
      <c r="D31" s="22"/>
      <c r="E31" s="22"/>
    </row>
    <row r="32" spans="1:9" ht="36.75" x14ac:dyDescent="0.3">
      <c r="A32" s="14" t="s">
        <v>9</v>
      </c>
      <c r="B32" s="8" t="s">
        <v>3</v>
      </c>
      <c r="C32" s="24">
        <v>12627.71</v>
      </c>
      <c r="D32" s="24">
        <v>12627.71</v>
      </c>
      <c r="E32" s="24">
        <v>12627.71</v>
      </c>
    </row>
    <row r="33" spans="1:5" ht="38.25" customHeight="1" x14ac:dyDescent="0.3">
      <c r="A33" s="14" t="s">
        <v>10</v>
      </c>
      <c r="B33" s="8" t="s">
        <v>3</v>
      </c>
      <c r="C33" s="24">
        <f>14615.3+13415.5</f>
        <v>28030.799999999999</v>
      </c>
      <c r="D33" s="24">
        <f t="shared" ref="D33:E33" si="2">14615.3+13415.5</f>
        <v>28030.799999999999</v>
      </c>
      <c r="E33" s="24">
        <f t="shared" si="2"/>
        <v>28030.799999999999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1496062992125984" right="0.31496062992125984" top="0.94488188976377963" bottom="0.35433070866141736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workbookViewId="0">
      <selection activeCell="C12" sqref="C12:E12"/>
    </sheetView>
  </sheetViews>
  <sheetFormatPr defaultColWidth="9.140625" defaultRowHeight="15" x14ac:dyDescent="0.3"/>
  <cols>
    <col min="1" max="1" width="69.42578125" style="2" customWidth="1"/>
    <col min="2" max="2" width="9.140625" style="3"/>
    <col min="3" max="5" width="14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9" ht="20.25" x14ac:dyDescent="0.3">
      <c r="A1" s="33" t="s">
        <v>19</v>
      </c>
      <c r="B1" s="33"/>
      <c r="C1" s="33"/>
      <c r="D1" s="33"/>
      <c r="E1" s="33"/>
    </row>
    <row r="2" spans="1:9" ht="20.25" x14ac:dyDescent="0.3">
      <c r="A2" s="33" t="s">
        <v>50</v>
      </c>
      <c r="B2" s="33"/>
      <c r="C2" s="33"/>
      <c r="D2" s="33"/>
      <c r="E2" s="33"/>
    </row>
    <row r="3" spans="1:9" ht="20.25" x14ac:dyDescent="0.3">
      <c r="A3" s="1"/>
    </row>
    <row r="4" spans="1:9" ht="41.25" customHeight="1" x14ac:dyDescent="0.3">
      <c r="A4" s="38" t="s">
        <v>48</v>
      </c>
      <c r="B4" s="38"/>
      <c r="C4" s="38"/>
      <c r="D4" s="38"/>
      <c r="E4" s="38"/>
    </row>
    <row r="5" spans="1:9" ht="15.75" customHeight="1" x14ac:dyDescent="0.3">
      <c r="A5" s="37" t="s">
        <v>20</v>
      </c>
      <c r="B5" s="37"/>
      <c r="C5" s="37"/>
      <c r="D5" s="37"/>
      <c r="E5" s="37"/>
    </row>
    <row r="6" spans="1:9" ht="20.25" x14ac:dyDescent="0.3">
      <c r="A6" s="4"/>
    </row>
    <row r="7" spans="1:9" ht="20.25" x14ac:dyDescent="0.3">
      <c r="A7" s="15" t="s">
        <v>21</v>
      </c>
    </row>
    <row r="8" spans="1:9" ht="20.25" x14ac:dyDescent="0.3">
      <c r="A8" s="1"/>
    </row>
    <row r="9" spans="1:9" ht="20.25" x14ac:dyDescent="0.3">
      <c r="A9" s="34" t="s">
        <v>41</v>
      </c>
      <c r="B9" s="35" t="s">
        <v>23</v>
      </c>
      <c r="C9" s="34" t="s">
        <v>42</v>
      </c>
      <c r="D9" s="34"/>
      <c r="E9" s="34"/>
    </row>
    <row r="10" spans="1:9" ht="40.5" x14ac:dyDescent="0.3">
      <c r="A10" s="34"/>
      <c r="B10" s="35"/>
      <c r="C10" s="28" t="s">
        <v>24</v>
      </c>
      <c r="D10" s="28" t="s">
        <v>25</v>
      </c>
      <c r="E10" s="27" t="s">
        <v>18</v>
      </c>
    </row>
    <row r="11" spans="1:9" ht="20.25" x14ac:dyDescent="0.3">
      <c r="A11" s="7" t="s">
        <v>26</v>
      </c>
      <c r="B11" s="8" t="s">
        <v>11</v>
      </c>
      <c r="C11" s="22">
        <v>210</v>
      </c>
      <c r="D11" s="22">
        <v>210</v>
      </c>
      <c r="E11" s="22">
        <v>206</v>
      </c>
    </row>
    <row r="12" spans="1:9" ht="25.5" x14ac:dyDescent="0.3">
      <c r="A12" s="12" t="s">
        <v>30</v>
      </c>
      <c r="B12" s="8" t="s">
        <v>3</v>
      </c>
      <c r="C12" s="24">
        <f>(19404+17381)/C11</f>
        <v>175.16666666666666</v>
      </c>
      <c r="D12" s="24">
        <f t="shared" ref="D12:E12" si="0">(19404+17381)/D11</f>
        <v>175.16666666666666</v>
      </c>
      <c r="E12" s="24">
        <f t="shared" si="0"/>
        <v>178.56796116504853</v>
      </c>
    </row>
    <row r="13" spans="1:9" ht="25.5" x14ac:dyDescent="0.3">
      <c r="A13" s="7" t="s">
        <v>12</v>
      </c>
      <c r="B13" s="8" t="s">
        <v>3</v>
      </c>
      <c r="C13" s="24">
        <f>51306+17381</f>
        <v>68687</v>
      </c>
      <c r="D13" s="24">
        <f t="shared" ref="D13:E13" si="1">51306+17381</f>
        <v>68687</v>
      </c>
      <c r="E13" s="24">
        <f t="shared" si="1"/>
        <v>68687</v>
      </c>
      <c r="G13" s="26"/>
      <c r="I13" s="26"/>
    </row>
    <row r="14" spans="1:9" ht="20.25" x14ac:dyDescent="0.3">
      <c r="A14" s="10" t="s">
        <v>1</v>
      </c>
      <c r="B14" s="11"/>
      <c r="C14" s="22"/>
      <c r="D14" s="22"/>
      <c r="E14" s="22"/>
    </row>
    <row r="15" spans="1:9" ht="25.5" x14ac:dyDescent="0.3">
      <c r="A15" s="7" t="s">
        <v>13</v>
      </c>
      <c r="B15" s="8" t="s">
        <v>3</v>
      </c>
      <c r="C15" s="22">
        <f>7815+7716+7747+24747+1500</f>
        <v>49525</v>
      </c>
      <c r="D15" s="22">
        <f t="shared" ref="D15:E15" si="2">7815+7716+7747+24747+1500</f>
        <v>49525</v>
      </c>
      <c r="E15" s="22">
        <f t="shared" si="2"/>
        <v>49525</v>
      </c>
    </row>
    <row r="16" spans="1:9" ht="20.25" x14ac:dyDescent="0.3">
      <c r="A16" s="10" t="s">
        <v>2</v>
      </c>
      <c r="B16" s="11"/>
      <c r="C16" s="22"/>
      <c r="D16" s="22"/>
      <c r="E16" s="22"/>
      <c r="H16" s="26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ht="20.25" x14ac:dyDescent="0.3">
      <c r="A18" s="12" t="s">
        <v>5</v>
      </c>
      <c r="B18" s="13" t="s">
        <v>4</v>
      </c>
      <c r="C18" s="21">
        <v>5</v>
      </c>
      <c r="D18" s="22">
        <v>5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551.8*2/C18</f>
        <v>220.71999999999997</v>
      </c>
      <c r="D19" s="24">
        <f>551.8*2/D18</f>
        <v>220.71999999999997</v>
      </c>
      <c r="E19" s="24">
        <f>551.8*2/E18</f>
        <v>220.71999999999997</v>
      </c>
      <c r="H19" s="26"/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ht="20.25" x14ac:dyDescent="0.3">
      <c r="A21" s="12" t="s">
        <v>5</v>
      </c>
      <c r="B21" s="13" t="s">
        <v>4</v>
      </c>
      <c r="C21" s="31">
        <v>31</v>
      </c>
      <c r="D21" s="31">
        <v>31</v>
      </c>
      <c r="E21" s="31">
        <v>31</v>
      </c>
    </row>
    <row r="22" spans="1:9" ht="21.95" customHeight="1" x14ac:dyDescent="0.3">
      <c r="A22" s="12" t="s">
        <v>37</v>
      </c>
      <c r="B22" s="8" t="s">
        <v>38</v>
      </c>
      <c r="C22" s="32">
        <f>130.6*2</f>
        <v>261.2</v>
      </c>
      <c r="D22" s="32">
        <f t="shared" ref="D22:E22" si="3">130.6*2</f>
        <v>261.2</v>
      </c>
      <c r="E22" s="32">
        <f t="shared" si="3"/>
        <v>261.2</v>
      </c>
      <c r="I22" s="25"/>
    </row>
    <row r="23" spans="1:9" ht="39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ht="20.25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f>64.8*2</f>
        <v>129.6</v>
      </c>
      <c r="D25" s="22">
        <f t="shared" ref="D25:E25" si="4">64.8*2</f>
        <v>129.6</v>
      </c>
      <c r="E25" s="22">
        <f t="shared" si="4"/>
        <v>129.6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ht="20.25" x14ac:dyDescent="0.3">
      <c r="A27" s="12" t="s">
        <v>5</v>
      </c>
      <c r="B27" s="13" t="s">
        <v>4</v>
      </c>
      <c r="C27" s="31">
        <v>44.5</v>
      </c>
      <c r="D27" s="31">
        <v>44.5</v>
      </c>
      <c r="E27" s="31">
        <v>44.5</v>
      </c>
    </row>
    <row r="28" spans="1:9" ht="21.95" customHeight="1" x14ac:dyDescent="0.3">
      <c r="A28" s="12" t="s">
        <v>37</v>
      </c>
      <c r="B28" s="8" t="s">
        <v>38</v>
      </c>
      <c r="C28" s="32">
        <f>2419.3*2/C27</f>
        <v>108.73258426966294</v>
      </c>
      <c r="D28" s="32">
        <f t="shared" ref="D28:E28" si="5">2419.3*2/D27</f>
        <v>108.73258426966294</v>
      </c>
      <c r="E28" s="32">
        <f t="shared" si="5"/>
        <v>108.73258426966294</v>
      </c>
    </row>
    <row r="29" spans="1:9" ht="25.5" x14ac:dyDescent="0.3">
      <c r="A29" s="7" t="s">
        <v>6</v>
      </c>
      <c r="B29" s="8" t="s">
        <v>3</v>
      </c>
      <c r="C29" s="24">
        <f>2239+2507</f>
        <v>4746</v>
      </c>
      <c r="D29" s="24">
        <f t="shared" ref="D29:E29" si="6">2239+2507</f>
        <v>4746</v>
      </c>
      <c r="E29" s="24">
        <f t="shared" si="6"/>
        <v>4746</v>
      </c>
    </row>
    <row r="30" spans="1:9" ht="36.75" x14ac:dyDescent="0.3">
      <c r="A30" s="14" t="s">
        <v>7</v>
      </c>
      <c r="B30" s="8" t="s">
        <v>3</v>
      </c>
      <c r="C30" s="22">
        <f>4100+190+28+250+520+5120</f>
        <v>10208</v>
      </c>
      <c r="D30" s="22">
        <f t="shared" ref="D30:E30" si="7">4100+190+28+250+520+5120</f>
        <v>10208</v>
      </c>
      <c r="E30" s="22">
        <f t="shared" si="7"/>
        <v>10208</v>
      </c>
    </row>
    <row r="31" spans="1:9" ht="25.5" x14ac:dyDescent="0.3">
      <c r="A31" s="14" t="s">
        <v>8</v>
      </c>
      <c r="B31" s="8" t="s">
        <v>3</v>
      </c>
      <c r="C31" s="22"/>
      <c r="D31" s="22"/>
      <c r="E31" s="22"/>
    </row>
    <row r="32" spans="1:9" ht="36.75" x14ac:dyDescent="0.3">
      <c r="A32" s="14" t="s">
        <v>9</v>
      </c>
      <c r="B32" s="8" t="s">
        <v>3</v>
      </c>
      <c r="C32" s="24"/>
      <c r="D32" s="24"/>
      <c r="E32" s="24"/>
    </row>
    <row r="33" spans="1:5" ht="38.25" customHeight="1" x14ac:dyDescent="0.3">
      <c r="A33" s="14" t="s">
        <v>10</v>
      </c>
      <c r="B33" s="8" t="s">
        <v>3</v>
      </c>
      <c r="C33" s="24">
        <f>170+200+200+45+85+65+532+1756</f>
        <v>3053</v>
      </c>
      <c r="D33" s="24">
        <f t="shared" ref="D33:E33" si="8">170+200+200+45+85+65+532+1756</f>
        <v>3053</v>
      </c>
      <c r="E33" s="24">
        <f t="shared" si="8"/>
        <v>3053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6" workbookViewId="0">
      <selection activeCell="C29" sqref="C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" style="21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9" x14ac:dyDescent="0.3">
      <c r="A1" s="33" t="s">
        <v>19</v>
      </c>
      <c r="B1" s="33"/>
      <c r="C1" s="33"/>
      <c r="D1" s="33"/>
      <c r="E1" s="33"/>
    </row>
    <row r="2" spans="1:9" x14ac:dyDescent="0.3">
      <c r="A2" s="33" t="s">
        <v>49</v>
      </c>
      <c r="B2" s="33"/>
      <c r="C2" s="33"/>
      <c r="D2" s="33"/>
      <c r="E2" s="33"/>
    </row>
    <row r="3" spans="1:9" x14ac:dyDescent="0.3">
      <c r="A3" s="1"/>
    </row>
    <row r="4" spans="1:9" ht="41.25" customHeight="1" x14ac:dyDescent="0.3">
      <c r="A4" s="38" t="s">
        <v>48</v>
      </c>
      <c r="B4" s="38"/>
      <c r="C4" s="38"/>
      <c r="D4" s="38"/>
      <c r="E4" s="38"/>
    </row>
    <row r="5" spans="1:9" ht="15.75" customHeight="1" x14ac:dyDescent="0.3">
      <c r="A5" s="37" t="s">
        <v>20</v>
      </c>
      <c r="B5" s="37"/>
      <c r="C5" s="37"/>
      <c r="D5" s="37"/>
      <c r="E5" s="37"/>
    </row>
    <row r="6" spans="1:9" x14ac:dyDescent="0.3">
      <c r="A6" s="4"/>
    </row>
    <row r="7" spans="1:9" x14ac:dyDescent="0.3">
      <c r="A7" s="15" t="s">
        <v>21</v>
      </c>
    </row>
    <row r="8" spans="1:9" x14ac:dyDescent="0.3">
      <c r="A8" s="1"/>
    </row>
    <row r="9" spans="1:9" x14ac:dyDescent="0.3">
      <c r="A9" s="34" t="s">
        <v>41</v>
      </c>
      <c r="B9" s="35" t="s">
        <v>23</v>
      </c>
      <c r="C9" s="34" t="s">
        <v>42</v>
      </c>
      <c r="D9" s="34"/>
      <c r="E9" s="34"/>
    </row>
    <row r="10" spans="1:9" ht="40.5" x14ac:dyDescent="0.3">
      <c r="A10" s="34"/>
      <c r="B10" s="35"/>
      <c r="C10" s="20" t="s">
        <v>24</v>
      </c>
      <c r="D10" s="20" t="s">
        <v>25</v>
      </c>
      <c r="E10" s="19" t="s">
        <v>18</v>
      </c>
    </row>
    <row r="11" spans="1:9" x14ac:dyDescent="0.3">
      <c r="A11" s="7" t="s">
        <v>26</v>
      </c>
      <c r="B11" s="8" t="s">
        <v>11</v>
      </c>
      <c r="C11" s="22">
        <v>210</v>
      </c>
      <c r="D11" s="22">
        <v>210</v>
      </c>
      <c r="E11" s="22">
        <v>206</v>
      </c>
    </row>
    <row r="12" spans="1:9" ht="25.5" x14ac:dyDescent="0.3">
      <c r="A12" s="12" t="s">
        <v>30</v>
      </c>
      <c r="B12" s="8" t="s">
        <v>3</v>
      </c>
      <c r="C12" s="24">
        <f>19404/C11</f>
        <v>92.4</v>
      </c>
      <c r="D12" s="24">
        <f t="shared" ref="D12:E12" si="0">19404/D11</f>
        <v>92.4</v>
      </c>
      <c r="E12" s="24">
        <f t="shared" si="0"/>
        <v>94.194174757281559</v>
      </c>
    </row>
    <row r="13" spans="1:9" ht="25.5" x14ac:dyDescent="0.3">
      <c r="A13" s="7" t="s">
        <v>12</v>
      </c>
      <c r="B13" s="8" t="s">
        <v>3</v>
      </c>
      <c r="C13" s="24">
        <v>51306</v>
      </c>
      <c r="D13" s="24">
        <v>51306</v>
      </c>
      <c r="E13" s="24">
        <v>51306</v>
      </c>
      <c r="G13" s="26"/>
      <c r="I13" s="26"/>
    </row>
    <row r="14" spans="1:9" x14ac:dyDescent="0.3">
      <c r="A14" s="10" t="s">
        <v>1</v>
      </c>
      <c r="B14" s="11"/>
      <c r="C14" s="22"/>
      <c r="D14" s="22"/>
      <c r="E14" s="22"/>
    </row>
    <row r="15" spans="1:9" ht="25.5" x14ac:dyDescent="0.3">
      <c r="A15" s="7" t="s">
        <v>13</v>
      </c>
      <c r="B15" s="8" t="s">
        <v>3</v>
      </c>
      <c r="C15" s="22">
        <f>7815+7716+7747</f>
        <v>23278</v>
      </c>
      <c r="D15" s="22">
        <f t="shared" ref="D15:E15" si="1">7815+7716+7747</f>
        <v>23278</v>
      </c>
      <c r="E15" s="22">
        <f t="shared" si="1"/>
        <v>23278</v>
      </c>
    </row>
    <row r="16" spans="1:9" x14ac:dyDescent="0.3">
      <c r="A16" s="10" t="s">
        <v>2</v>
      </c>
      <c r="B16" s="11"/>
      <c r="C16" s="22"/>
      <c r="D16" s="22"/>
      <c r="E16" s="22"/>
      <c r="H16" s="26"/>
    </row>
    <row r="17" spans="1:9" ht="25.5" x14ac:dyDescent="0.3">
      <c r="A17" s="9" t="s">
        <v>14</v>
      </c>
      <c r="B17" s="8" t="s">
        <v>3</v>
      </c>
      <c r="C17" s="22"/>
      <c r="D17" s="22"/>
      <c r="E17" s="22"/>
    </row>
    <row r="18" spans="1:9" x14ac:dyDescent="0.3">
      <c r="A18" s="12" t="s">
        <v>5</v>
      </c>
      <c r="B18" s="13" t="s">
        <v>4</v>
      </c>
      <c r="C18" s="21">
        <v>5</v>
      </c>
      <c r="D18" s="22">
        <v>5</v>
      </c>
      <c r="E18" s="22">
        <v>5</v>
      </c>
    </row>
    <row r="19" spans="1:9" ht="21.95" customHeight="1" x14ac:dyDescent="0.3">
      <c r="A19" s="12" t="s">
        <v>37</v>
      </c>
      <c r="B19" s="8" t="s">
        <v>38</v>
      </c>
      <c r="C19" s="24">
        <f>551.8/C18</f>
        <v>110.35999999999999</v>
      </c>
      <c r="D19" s="24">
        <f t="shared" ref="D19:E19" si="2">551.8/D18</f>
        <v>110.35999999999999</v>
      </c>
      <c r="E19" s="24">
        <f t="shared" si="2"/>
        <v>110.35999999999999</v>
      </c>
      <c r="H19" s="26"/>
    </row>
    <row r="20" spans="1:9" ht="25.5" x14ac:dyDescent="0.3">
      <c r="A20" s="9" t="s">
        <v>27</v>
      </c>
      <c r="B20" s="8" t="s">
        <v>3</v>
      </c>
      <c r="C20" s="22"/>
      <c r="D20" s="22"/>
      <c r="E20" s="22"/>
    </row>
    <row r="21" spans="1:9" x14ac:dyDescent="0.3">
      <c r="A21" s="12" t="s">
        <v>5</v>
      </c>
      <c r="B21" s="13" t="s">
        <v>4</v>
      </c>
      <c r="C21" s="31">
        <v>31</v>
      </c>
      <c r="D21" s="31">
        <v>31</v>
      </c>
      <c r="E21" s="31">
        <v>31</v>
      </c>
    </row>
    <row r="22" spans="1:9" ht="21.95" customHeight="1" x14ac:dyDescent="0.3">
      <c r="A22" s="12" t="s">
        <v>37</v>
      </c>
      <c r="B22" s="8" t="s">
        <v>38</v>
      </c>
      <c r="C22" s="32">
        <v>130.6</v>
      </c>
      <c r="D22" s="32">
        <v>130.6</v>
      </c>
      <c r="E22" s="32">
        <v>130.6</v>
      </c>
      <c r="I22" s="25"/>
    </row>
    <row r="23" spans="1:9" ht="39" x14ac:dyDescent="0.3">
      <c r="A23" s="16" t="s">
        <v>32</v>
      </c>
      <c r="B23" s="8" t="s">
        <v>3</v>
      </c>
      <c r="C23" s="22">
        <v>1</v>
      </c>
      <c r="D23" s="22">
        <v>1</v>
      </c>
      <c r="E23" s="22">
        <v>1</v>
      </c>
    </row>
    <row r="24" spans="1:9" x14ac:dyDescent="0.3">
      <c r="A24" s="12" t="s">
        <v>5</v>
      </c>
      <c r="B24" s="13" t="s">
        <v>4</v>
      </c>
      <c r="C24" s="22">
        <v>1</v>
      </c>
      <c r="D24" s="22">
        <v>1</v>
      </c>
      <c r="E24" s="22">
        <v>1</v>
      </c>
    </row>
    <row r="25" spans="1:9" ht="21.95" customHeight="1" x14ac:dyDescent="0.3">
      <c r="A25" s="12" t="s">
        <v>37</v>
      </c>
      <c r="B25" s="8" t="s">
        <v>38</v>
      </c>
      <c r="C25" s="22">
        <v>64.8</v>
      </c>
      <c r="D25" s="22">
        <v>64.8</v>
      </c>
      <c r="E25" s="22">
        <v>64.8</v>
      </c>
    </row>
    <row r="26" spans="1:9" ht="25.5" x14ac:dyDescent="0.3">
      <c r="A26" s="9" t="s">
        <v>28</v>
      </c>
      <c r="B26" s="8" t="s">
        <v>3</v>
      </c>
      <c r="C26" s="22"/>
      <c r="D26" s="22"/>
      <c r="E26" s="22"/>
    </row>
    <row r="27" spans="1:9" x14ac:dyDescent="0.3">
      <c r="A27" s="12" t="s">
        <v>5</v>
      </c>
      <c r="B27" s="13" t="s">
        <v>4</v>
      </c>
      <c r="C27" s="29">
        <v>44.5</v>
      </c>
      <c r="D27" s="29">
        <v>44.5</v>
      </c>
      <c r="E27" s="29">
        <v>44.5</v>
      </c>
    </row>
    <row r="28" spans="1:9" ht="21.95" customHeight="1" x14ac:dyDescent="0.3">
      <c r="A28" s="12" t="s">
        <v>37</v>
      </c>
      <c r="B28" s="8" t="s">
        <v>38</v>
      </c>
      <c r="C28" s="30">
        <f>2419.3/C27</f>
        <v>54.366292134831468</v>
      </c>
      <c r="D28" s="30">
        <f t="shared" ref="D28:E28" si="3">2419.3/D27</f>
        <v>54.366292134831468</v>
      </c>
      <c r="E28" s="30">
        <f t="shared" si="3"/>
        <v>54.366292134831468</v>
      </c>
    </row>
    <row r="29" spans="1:9" ht="25.5" x14ac:dyDescent="0.3">
      <c r="A29" s="7" t="s">
        <v>6</v>
      </c>
      <c r="B29" s="8" t="s">
        <v>3</v>
      </c>
      <c r="C29" s="24">
        <v>2239</v>
      </c>
      <c r="D29" s="24">
        <v>2239</v>
      </c>
      <c r="E29" s="24">
        <v>2239</v>
      </c>
    </row>
    <row r="30" spans="1:9" ht="36.75" x14ac:dyDescent="0.3">
      <c r="A30" s="14" t="s">
        <v>7</v>
      </c>
      <c r="B30" s="8" t="s">
        <v>3</v>
      </c>
      <c r="C30" s="22">
        <f>4100+190+28+250+520</f>
        <v>5088</v>
      </c>
      <c r="D30" s="22">
        <f t="shared" ref="D30:E30" si="4">4100+190+28+250+520</f>
        <v>5088</v>
      </c>
      <c r="E30" s="22">
        <f t="shared" si="4"/>
        <v>5088</v>
      </c>
    </row>
    <row r="31" spans="1:9" ht="25.5" x14ac:dyDescent="0.3">
      <c r="A31" s="14" t="s">
        <v>8</v>
      </c>
      <c r="B31" s="8" t="s">
        <v>3</v>
      </c>
      <c r="C31" s="22"/>
      <c r="D31" s="22"/>
      <c r="E31" s="22"/>
    </row>
    <row r="32" spans="1:9" ht="36.75" x14ac:dyDescent="0.3">
      <c r="A32" s="14" t="s">
        <v>9</v>
      </c>
      <c r="B32" s="8" t="s">
        <v>3</v>
      </c>
      <c r="C32" s="24"/>
      <c r="D32" s="24"/>
      <c r="E32" s="24"/>
    </row>
    <row r="33" spans="1:7" ht="38.25" customHeight="1" x14ac:dyDescent="0.3">
      <c r="A33" s="14" t="s">
        <v>10</v>
      </c>
      <c r="B33" s="8" t="s">
        <v>3</v>
      </c>
      <c r="C33" s="24">
        <f>170+200+200+45+85+65+532</f>
        <v>1297</v>
      </c>
      <c r="D33" s="24">
        <f t="shared" ref="D33:E33" si="5">170+200+200+45+85+65+532</f>
        <v>1297</v>
      </c>
      <c r="E33" s="24">
        <f t="shared" si="5"/>
        <v>1297</v>
      </c>
      <c r="G33" s="26">
        <f>E33+E30+E29+E15+E13</f>
        <v>83208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34" sqref="A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22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6"/>
      <c r="B4" s="36"/>
      <c r="C4" s="36"/>
      <c r="D4" s="36"/>
      <c r="E4" s="36"/>
    </row>
    <row r="5" spans="1:5" ht="15.75" customHeight="1" x14ac:dyDescent="0.3">
      <c r="A5" s="37" t="s">
        <v>20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34" t="s">
        <v>40</v>
      </c>
      <c r="B9" s="35" t="s">
        <v>23</v>
      </c>
      <c r="C9" s="34" t="s">
        <v>42</v>
      </c>
      <c r="D9" s="34"/>
      <c r="E9" s="34"/>
    </row>
    <row r="10" spans="1:5" ht="40.5" x14ac:dyDescent="0.3">
      <c r="A10" s="34"/>
      <c r="B10" s="35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3" t="s">
        <v>19</v>
      </c>
      <c r="B1" s="33"/>
      <c r="C1" s="33"/>
      <c r="D1" s="33"/>
      <c r="E1" s="33"/>
    </row>
    <row r="2" spans="1:5" x14ac:dyDescent="0.3">
      <c r="A2" s="33" t="s">
        <v>22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6"/>
      <c r="B4" s="36"/>
      <c r="C4" s="36"/>
      <c r="D4" s="36"/>
      <c r="E4" s="36"/>
    </row>
    <row r="5" spans="1:5" ht="15.75" customHeight="1" x14ac:dyDescent="0.3">
      <c r="A5" s="37" t="s">
        <v>20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34" t="s">
        <v>39</v>
      </c>
      <c r="B9" s="35" t="s">
        <v>23</v>
      </c>
      <c r="C9" s="34" t="s">
        <v>42</v>
      </c>
      <c r="D9" s="34"/>
      <c r="E9" s="34"/>
    </row>
    <row r="10" spans="1:5" ht="40.5" x14ac:dyDescent="0.3">
      <c r="A10" s="34"/>
      <c r="B10" s="35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дошкольное</vt:lpstr>
      <vt:lpstr>01.04.2018г</vt:lpstr>
      <vt:lpstr>01.07.2018г</vt:lpstr>
      <vt:lpstr>01.10.2018г</vt:lpstr>
      <vt:lpstr>1.01.2019г</vt:lpstr>
      <vt:lpstr>на 2 кварт 2019г</vt:lpstr>
      <vt:lpstr>на 1 кварт 2019г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2019-08-08T08:59:45Z</dcterms:modified>
</cp:coreProperties>
</file>